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9" i="3" l="1"/>
  <c r="C17" i="3"/>
  <c r="C16" i="3"/>
  <c r="C15" i="3"/>
  <c r="D10" i="4"/>
  <c r="C13" i="3" l="1"/>
  <c r="C12" i="3"/>
  <c r="C11" i="3" s="1"/>
  <c r="C10" i="3"/>
  <c r="C14" i="3"/>
  <c r="D16" i="4"/>
  <c r="D15" i="4"/>
  <c r="D13" i="4"/>
  <c r="D12" i="4"/>
  <c r="D11" i="4"/>
  <c r="D9" i="4"/>
  <c r="A15" i="4" l="1"/>
  <c r="A16" i="4" l="1"/>
  <c r="A17" i="4" s="1"/>
  <c r="A18" i="4" s="1"/>
  <c r="A19" i="4" s="1"/>
  <c r="D17" i="4" l="1"/>
  <c r="D18" i="4" l="1"/>
  <c r="C20" i="3"/>
  <c r="D19" i="4"/>
  <c r="C18" i="3" l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<sst xmlns="http://schemas.openxmlformats.org/spreadsheetml/2006/main" count="62" uniqueCount="50">
  <si>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</si>
  <si>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</si>
  <si>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</si>
  <si>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</si>
  <si>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</si>
  <si>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</si>
  <si>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</si>
  <si>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</si>
  <si>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</si>
  <si>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</si>
  <si>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</si>
  <si>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</si>
  <si>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</si>
  <si>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</si>
  <si>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</si>
  <si>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</si>
  <si>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</si>
  <si>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</si>
  <si>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</si>
  <si>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</si>
  <si>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</si>
  <si>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</si>
  <si>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</si>
  <si>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</si>
  <si>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</si>
  <si>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</si>
  <si>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</si>
  <si>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</si>
  <si>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</si>
  <si>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</si>
  <si>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</si>
  <si>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</si>
  <si>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</si>
  <si>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</si>
  <si>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</si>
  <si>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</si>
  <si>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</si>
  <si>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</si>
  <si>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</si>
  <si>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</si>
  <si>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</si>
  <si>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с.Усть-Соболевка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</si>
  <si>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</si>
  <si>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</si>
  <si>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</si>
  <si>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>Внутрихозяйственный оборот по хранению и переработке топлива</t>
  </si>
  <si>
    <t xml:space="preserve">  в сфере электроснабжения за 2015 год</t>
  </si>
  <si>
    <t>Факт 2015 г.</t>
  </si>
  <si>
    <t>Структура основных производственных расходов
КГУП "Примтеплоэнерго" за 2015 год 
 в сфере электроснабжения</t>
  </si>
  <si>
    <t>Факт за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</si>
</sst>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6" fontId="8" fillId="2" borderId="0" xfId="0" applyNumberFormat="1" applyFont="1" applyFill="1"/>
    <xf numFmtId="43" fontId="8" fillId="2" borderId="0" xfId="0" applyNumberFormat="1" applyFont="1" applyFill="1"/>
    <xf numFmtId="0" fontId="4" fillId="2" borderId="4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X9">
            <v>321.75</v>
          </cell>
        </row>
        <row r="12">
          <cell r="X12">
            <v>319.98699999999997</v>
          </cell>
        </row>
        <row r="19">
          <cell r="X19">
            <v>265.26900000000001</v>
          </cell>
        </row>
        <row r="20">
          <cell r="X20">
            <v>241.7</v>
          </cell>
        </row>
        <row r="65">
          <cell r="X65">
            <v>2664.92067</v>
          </cell>
        </row>
        <row r="71">
          <cell r="X71">
            <v>115.24324999999999</v>
          </cell>
        </row>
        <row r="102">
          <cell r="X102">
            <v>64.387499999999989</v>
          </cell>
        </row>
        <row r="103">
          <cell r="X103">
            <v>138.02262999999999</v>
          </cell>
        </row>
        <row r="112">
          <cell r="X112">
            <v>2325.1552699999997</v>
          </cell>
        </row>
        <row r="116">
          <cell r="X116">
            <v>724.59710999999993</v>
          </cell>
        </row>
        <row r="120">
          <cell r="X120">
            <v>8.4472799999999992</v>
          </cell>
        </row>
        <row r="121">
          <cell r="X121">
            <v>16.560649999999999</v>
          </cell>
        </row>
        <row r="151">
          <cell r="X151">
            <v>24.309930000000001</v>
          </cell>
        </row>
        <row r="152">
          <cell r="X152">
            <v>1.2729699999999999</v>
          </cell>
        </row>
        <row r="213">
          <cell r="X213">
            <v>4.1701099999999993</v>
          </cell>
        </row>
        <row r="214">
          <cell r="X214">
            <v>7.9799999999999992E-3</v>
          </cell>
        </row>
        <row r="232">
          <cell r="X232">
            <v>-19.035319999999999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7">
          <cell r="X87">
            <v>1277.9294077966101</v>
          </cell>
        </row>
        <row r="91">
          <cell r="X91">
            <v>8049.1779400000005</v>
          </cell>
        </row>
        <row r="343">
          <cell r="X343">
            <v>6826.9864076569993</v>
          </cell>
        </row>
        <row r="345">
          <cell r="X345">
            <v>2500.12094013961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9" t="s">
        <v>0</v>
      </c>
      <c r="B2" s="49"/>
      <c r="C2" s="49"/>
      <c r="D2" s="49"/>
    </row>
    <row r="3" spans="1:4" ht="33.75" customHeight="1" x14ac:dyDescent="0.25">
      <c r="A3" s="50" t="s">
        <v>46</v>
      </c>
      <c r="B3" s="50"/>
      <c r="C3" s="50"/>
      <c r="D3" s="50"/>
    </row>
    <row r="4" spans="1:4" ht="21.75" customHeight="1" x14ac:dyDescent="0.25">
      <c r="A4" s="51" t="s">
        <v>41</v>
      </c>
      <c r="B4" s="51"/>
      <c r="C4" s="51"/>
      <c r="D4" s="51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4" t="s">
        <v>1</v>
      </c>
      <c r="B6" s="34" t="s">
        <v>2</v>
      </c>
      <c r="C6" s="34" t="s">
        <v>3</v>
      </c>
      <c r="D6" s="39" t="s">
        <v>47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2" t="s">
        <v>4</v>
      </c>
      <c r="B8" s="52"/>
      <c r="C8" s="52"/>
      <c r="D8" s="52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44">
        <f>[1]УстьС!$X$9</f>
        <v>321.75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44">
        <f>[1]УстьС!$X$12</f>
        <v>319.98699999999997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44">
        <f>(D10-D12)/D10*100</f>
        <v>17.100069690331161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44">
        <f>[1]УстьС!$X$19</f>
        <v>265.26900000000001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45">
        <f>[1]УстьС!$X$20</f>
        <v>241.7</v>
      </c>
    </row>
    <row r="14" spans="1:4" ht="35.25" customHeight="1" x14ac:dyDescent="0.25">
      <c r="A14" s="53" t="s">
        <v>7</v>
      </c>
      <c r="B14" s="54"/>
      <c r="C14" s="43"/>
      <c r="D14" s="46"/>
    </row>
    <row r="15" spans="1:4" ht="35.450000000000003" customHeight="1" x14ac:dyDescent="0.25">
      <c r="A15" s="2">
        <f>A12+1</f>
        <v>5</v>
      </c>
      <c r="B15" s="40" t="s">
        <v>42</v>
      </c>
      <c r="C15" s="28" t="s">
        <v>8</v>
      </c>
      <c r="D15" s="38">
        <f>[2]УстьС!$X$87</f>
        <v>1277.9294077966101</v>
      </c>
    </row>
    <row r="16" spans="1:4" ht="49.5" customHeight="1" x14ac:dyDescent="0.25">
      <c r="A16" s="2">
        <f>A15+1</f>
        <v>6</v>
      </c>
      <c r="B16" s="26" t="s">
        <v>35</v>
      </c>
      <c r="C16" s="32" t="s">
        <v>8</v>
      </c>
      <c r="D16" s="38">
        <f>[2]УстьС!$X$91</f>
        <v>8049.1779400000005</v>
      </c>
    </row>
    <row r="17" spans="1:4" ht="21" customHeight="1" x14ac:dyDescent="0.25">
      <c r="A17" s="2">
        <f>A16+1</f>
        <v>7</v>
      </c>
      <c r="B17" s="26" t="s">
        <v>39</v>
      </c>
      <c r="C17" s="32" t="s">
        <v>8</v>
      </c>
      <c r="D17" s="38">
        <f>[2]УстьС!$X$343</f>
        <v>6826.9864076569993</v>
      </c>
    </row>
    <row r="18" spans="1:4" ht="36" customHeight="1" x14ac:dyDescent="0.25">
      <c r="A18" s="2">
        <f>A17+1</f>
        <v>8</v>
      </c>
      <c r="B18" s="26" t="s">
        <v>40</v>
      </c>
      <c r="C18" s="32" t="s">
        <v>8</v>
      </c>
      <c r="D18" s="38">
        <f>D15-D17</f>
        <v>-5549.0569998603896</v>
      </c>
    </row>
    <row r="19" spans="1:4" ht="33.950000000000003" customHeight="1" x14ac:dyDescent="0.25">
      <c r="A19" s="2">
        <f>A18+1</f>
        <v>9</v>
      </c>
      <c r="B19" s="26" t="s">
        <v>36</v>
      </c>
      <c r="C19" s="32" t="s">
        <v>8</v>
      </c>
      <c r="D19" s="38">
        <f>[2]УстьС!$X$345</f>
        <v>2500.12094013961</v>
      </c>
    </row>
    <row r="20" spans="1:4" ht="33.950000000000003" customHeight="1" x14ac:dyDescent="0.25">
      <c r="D20" s="3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6" t="s">
        <v>48</v>
      </c>
      <c r="B2" s="56"/>
      <c r="C2" s="56"/>
      <c r="D2" s="56"/>
      <c r="E2" s="56"/>
      <c r="F2" s="56"/>
      <c r="G2" s="56"/>
      <c r="H2" s="56"/>
    </row>
    <row r="3" spans="1:8" ht="5.25" customHeight="1" x14ac:dyDescent="0.3">
      <c r="A3" s="35"/>
      <c r="B3" s="35"/>
      <c r="C3" s="35"/>
    </row>
    <row r="4" spans="1:8" ht="20.25" customHeight="1" x14ac:dyDescent="0.3">
      <c r="A4" s="31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7" t="s">
        <v>10</v>
      </c>
      <c r="B6" s="57" t="s">
        <v>2</v>
      </c>
      <c r="C6" s="60" t="s">
        <v>49</v>
      </c>
    </row>
    <row r="7" spans="1:8" ht="18" customHeight="1" x14ac:dyDescent="0.2">
      <c r="A7" s="58"/>
      <c r="B7" s="58"/>
      <c r="C7" s="60"/>
    </row>
    <row r="8" spans="1:8" ht="18" customHeight="1" x14ac:dyDescent="0.2">
      <c r="A8" s="59"/>
      <c r="B8" s="59"/>
      <c r="C8" s="60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6">
        <f>[1]УстьС!$X$65+[1]УстьС!$X$71+[1]УстьС!$X$102</f>
        <v>2844.5514199999998</v>
      </c>
      <c r="D10" s="41"/>
    </row>
    <row r="11" spans="1:8" s="10" customFormat="1" ht="31.5" x14ac:dyDescent="0.2">
      <c r="A11" s="12" t="s">
        <v>11</v>
      </c>
      <c r="B11" s="9" t="s">
        <v>12</v>
      </c>
      <c r="C11" s="36">
        <f>SUM(C12:C13)</f>
        <v>3049.7523799999999</v>
      </c>
    </row>
    <row r="12" spans="1:8" ht="18" customHeight="1" x14ac:dyDescent="0.2">
      <c r="A12" s="11" t="s">
        <v>13</v>
      </c>
      <c r="B12" s="13" t="s">
        <v>14</v>
      </c>
      <c r="C12" s="37">
        <f>[1]УстьС!$X$112</f>
        <v>2325.1552699999997</v>
      </c>
    </row>
    <row r="13" spans="1:8" ht="18" customHeight="1" x14ac:dyDescent="0.2">
      <c r="A13" s="11" t="s">
        <v>15</v>
      </c>
      <c r="B13" s="13" t="s">
        <v>43</v>
      </c>
      <c r="C13" s="37">
        <f>[1]УстьС!$X$116</f>
        <v>724.59710999999993</v>
      </c>
    </row>
    <row r="14" spans="1:8" s="10" customFormat="1" ht="18" customHeight="1" x14ac:dyDescent="0.2">
      <c r="A14" s="8" t="s">
        <v>16</v>
      </c>
      <c r="B14" s="14" t="s">
        <v>17</v>
      </c>
      <c r="C14" s="36">
        <f>SUM(C15:C16)</f>
        <v>54.768920000000001</v>
      </c>
    </row>
    <row r="15" spans="1:8" ht="18" customHeight="1" x14ac:dyDescent="0.2">
      <c r="A15" s="11" t="s">
        <v>18</v>
      </c>
      <c r="B15" s="13" t="s">
        <v>19</v>
      </c>
      <c r="C15" s="37">
        <f>[1]УстьС!$X$120+[1]УстьС!$X$151+[1]УстьС!$X$213</f>
        <v>36.927320000000002</v>
      </c>
    </row>
    <row r="16" spans="1:8" ht="18" customHeight="1" x14ac:dyDescent="0.2">
      <c r="A16" s="11" t="s">
        <v>20</v>
      </c>
      <c r="B16" s="13" t="s">
        <v>21</v>
      </c>
      <c r="C16" s="37">
        <f>[1]УстьС!$X$121+[1]УстьС!$X$214+[1]УстьС!$X$152</f>
        <v>17.8416</v>
      </c>
    </row>
    <row r="17" spans="1:5" s="10" customFormat="1" ht="18" customHeight="1" x14ac:dyDescent="0.2">
      <c r="A17" s="8" t="s">
        <v>22</v>
      </c>
      <c r="B17" s="14" t="s">
        <v>23</v>
      </c>
      <c r="C17" s="36">
        <f>[1]УстьС!$X$103</f>
        <v>138.02262999999999</v>
      </c>
    </row>
    <row r="18" spans="1:5" s="10" customFormat="1" ht="31.5" x14ac:dyDescent="0.2">
      <c r="A18" s="11" t="s">
        <v>24</v>
      </c>
      <c r="B18" s="15" t="s">
        <v>25</v>
      </c>
      <c r="C18" s="47">
        <f>C20-C10-C11-C14-C17-C19</f>
        <v>720.85573765699974</v>
      </c>
      <c r="D18" s="42"/>
      <c r="E18" s="27"/>
    </row>
    <row r="19" spans="1:5" s="10" customFormat="1" ht="33.75" customHeight="1" x14ac:dyDescent="0.2">
      <c r="A19" s="11" t="s">
        <v>5</v>
      </c>
      <c r="B19" s="15" t="s">
        <v>45</v>
      </c>
      <c r="C19" s="48">
        <f>-[1]УстьС!$X$232</f>
        <v>19.035319999999999</v>
      </c>
      <c r="E19" s="27"/>
    </row>
    <row r="20" spans="1:5" s="10" customFormat="1" ht="20.25" customHeight="1" x14ac:dyDescent="0.2">
      <c r="A20" s="8" t="s">
        <v>44</v>
      </c>
      <c r="B20" s="14" t="s">
        <v>26</v>
      </c>
      <c r="C20" s="36">
        <f>'ОснПок ЭлЭн факт2015'!D17</f>
        <v>6826.9864076569993</v>
      </c>
      <c r="D20" s="16"/>
    </row>
    <row r="21" spans="1:5" s="20" customFormat="1" ht="9.75" customHeight="1" x14ac:dyDescent="0.2">
      <c r="A21" s="17"/>
      <c r="B21" s="18"/>
      <c r="C21" s="19"/>
    </row>
    <row r="22" spans="1:5" ht="78" customHeight="1" x14ac:dyDescent="0.25">
      <c r="A22" s="55"/>
      <c r="B22" s="55"/>
      <c r="C22" s="55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2016-05-20T06:28:46Z</dcterms:modified>
</cp:coreProperties>
</file>